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Титульный" sheetId="1" r:id="rId1"/>
    <sheet name="Вопросы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<sst xmlns="http://schemas.openxmlformats.org/spreadsheetml/2006/main" count="19" uniqueCount="19">
  <si>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12в</t>
  </si>
  <si>
    <t>1в</t>
  </si>
  <si>
    <t>2в</t>
  </si>
  <si>
    <t>3в</t>
  </si>
  <si>
    <t>4в</t>
  </si>
  <si>
    <t>5в</t>
  </si>
  <si>
    <t>6в</t>
  </si>
  <si>
    <t>7в</t>
  </si>
  <si>
    <t>8в</t>
  </si>
  <si>
    <t>9в</t>
  </si>
  <si>
    <t>10в</t>
  </si>
  <si>
    <t>11в</t>
  </si>
  <si>
    <t>13в</t>
  </si>
  <si>
    <t>14в</t>
  </si>
  <si>
    <t>15в</t>
  </si>
  <si>
    <t>№ слова</t>
  </si>
  <si>
    <t>Неправильных букв</t>
  </si>
  <si>
    <t>Правильных слов:</t>
  </si>
  <si>
    <t>16в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</si>
</sst>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8"/>
      <color indexed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20"/>
      <color indexed="10"/>
      <name val="Arial Cyr"/>
      <family val="0"/>
    </font>
    <font>
      <b/>
      <sz val="4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6"/>
      <name val="Arial Cyr"/>
      <family val="0"/>
    </font>
    <font>
      <b/>
      <sz val="24"/>
      <color indexed="8"/>
      <name val="Calibri"/>
      <family val="0"/>
    </font>
    <font>
      <b/>
      <sz val="24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 vertical="justify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42;&#1086;&#1087;&#1088;&#1086;&#1089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&#1099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9525</xdr:rowOff>
    </xdr:from>
    <xdr:to>
      <xdr:col>13</xdr:col>
      <xdr:colOff>152400</xdr:colOff>
      <xdr:row>20</xdr:row>
      <xdr:rowOff>66675</xdr:rowOff>
    </xdr:to>
    <xdr:pic>
      <xdr:nvPicPr>
        <xdr:cNvPr id="1" name="Picture 5" descr="4760e3d89c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1450"/>
          <a:ext cx="31813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8</xdr:row>
      <xdr:rowOff>85725</xdr:rowOff>
    </xdr:from>
    <xdr:to>
      <xdr:col>32</xdr:col>
      <xdr:colOff>219075</xdr:colOff>
      <xdr:row>15</xdr:row>
      <xdr:rowOff>104775</xdr:rowOff>
    </xdr:to>
    <xdr:sp>
      <xdr:nvSpPr>
        <xdr:cNvPr id="2" name="WordArt 1"/>
        <xdr:cNvSpPr>
          <a:spLocks/>
        </xdr:cNvSpPr>
      </xdr:nvSpPr>
      <xdr:spPr>
        <a:xfrm>
          <a:off x="3228975" y="1381125"/>
          <a:ext cx="6438900" cy="1152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07763" dir="18900000" algn="ctr">
                  <a:srgbClr val="868686">
                    <a:alpha val="50000"/>
                  </a:srgbClr>
                </a:outerShdw>
              </a:effectLst>
              <a:latin typeface="Arial"/>
              <a:cs typeface="Arial"/>
            </a:rPr>
            <a:t>Кроссворд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24</xdr:row>
      <xdr:rowOff>142875</xdr:rowOff>
    </xdr:from>
    <xdr:to>
      <xdr:col>38</xdr:col>
      <xdr:colOff>209550</xdr:colOff>
      <xdr:row>29</xdr:row>
      <xdr:rowOff>104775</xdr:rowOff>
    </xdr:to>
    <xdr:sp>
      <xdr:nvSpPr>
        <xdr:cNvPr id="1" name="Стрелка вправо 1">
          <a:hlinkClick r:id="rId1"/>
        </xdr:cNvPr>
        <xdr:cNvSpPr>
          <a:spLocks/>
        </xdr:cNvSpPr>
      </xdr:nvSpPr>
      <xdr:spPr>
        <a:xfrm>
          <a:off x="6819900" y="4467225"/>
          <a:ext cx="3162300" cy="866775"/>
        </a:xfrm>
        <a:prstGeom prst="rightArrow">
          <a:avLst>
            <a:gd name="adj" fmla="val 3395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Смотреть итог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285750</xdr:colOff>
      <xdr:row>29</xdr:row>
      <xdr:rowOff>104775</xdr:rowOff>
    </xdr:from>
    <xdr:to>
      <xdr:col>36</xdr:col>
      <xdr:colOff>95250</xdr:colOff>
      <xdr:row>34</xdr:row>
      <xdr:rowOff>28575</xdr:rowOff>
    </xdr:to>
    <xdr:sp>
      <xdr:nvSpPr>
        <xdr:cNvPr id="1" name="Стрелка влево 1">
          <a:hlinkClick r:id="rId1"/>
        </xdr:cNvPr>
        <xdr:cNvSpPr>
          <a:spLocks/>
        </xdr:cNvSpPr>
      </xdr:nvSpPr>
      <xdr:spPr>
        <a:xfrm>
          <a:off x="10753725" y="5762625"/>
          <a:ext cx="2324100" cy="857250"/>
        </a:xfrm>
        <a:prstGeom prst="leftArrow">
          <a:avLst>
            <a:gd name="adj" fmla="val -29069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К тесту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8:V10"/>
  <sheetViews>
    <sheetView showGridLines="0" showRowColHeaders="0" zoomScalePageLayoutView="0" workbookViewId="0" topLeftCell="A1">
      <selection activeCell="I28" sqref="I28"/>
    </sheetView>
  </sheetViews>
  <sheetFormatPr defaultColWidth="3.875" defaultRowHeight="12.75"/>
  <sheetData>
    <row r="8" spans="11:22" ht="12.75"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1:22" ht="12.75"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1:22" ht="12.7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printOptions/>
  <pageMargins left="0.75" right="0.75" top="1" bottom="1" header="0.5" footer="0.5"/>
  <pageSetup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8"/>
  <sheetViews>
    <sheetView showGridLines="0" showRowColHeaders="0" tabSelected="1" zoomScalePageLayoutView="0" workbookViewId="0" topLeftCell="A1">
      <selection activeCell="AR12" sqref="AR12"/>
    </sheetView>
  </sheetViews>
  <sheetFormatPr defaultColWidth="3.375" defaultRowHeight="12.75"/>
  <cols>
    <col min="1" max="16384" width="3.375" style="2" customWidth="1"/>
  </cols>
  <sheetData>
    <row r="2" ht="14.25">
      <c r="M2" s="3">
        <v>1</v>
      </c>
    </row>
    <row r="3" ht="14.25">
      <c r="M3" s="4"/>
    </row>
    <row r="4" spans="13:20" ht="14.25">
      <c r="M4" s="4"/>
      <c r="O4" s="3">
        <v>2</v>
      </c>
      <c r="T4" s="3">
        <v>13</v>
      </c>
    </row>
    <row r="5" spans="13:20" ht="14.25">
      <c r="M5" s="7"/>
      <c r="O5" s="4"/>
      <c r="T5" s="4"/>
    </row>
    <row r="6" spans="7:21" ht="14.25">
      <c r="G6" s="3">
        <v>4</v>
      </c>
      <c r="H6" s="4"/>
      <c r="I6" s="4"/>
      <c r="J6" s="4"/>
      <c r="K6" s="4"/>
      <c r="L6" s="4"/>
      <c r="M6" s="4"/>
      <c r="N6" s="5"/>
      <c r="O6" s="4"/>
      <c r="P6" s="6"/>
      <c r="Q6" s="4"/>
      <c r="R6" s="4"/>
      <c r="S6" s="5"/>
      <c r="T6" s="16"/>
      <c r="U6" s="6"/>
    </row>
    <row r="7" spans="11:20" ht="14.25">
      <c r="K7" s="3">
        <v>3</v>
      </c>
      <c r="M7" s="8"/>
      <c r="O7" s="7"/>
      <c r="T7" s="4"/>
    </row>
    <row r="8" spans="10:20" ht="14.25">
      <c r="J8" s="3">
        <v>6</v>
      </c>
      <c r="K8" s="4"/>
      <c r="L8" s="4"/>
      <c r="M8" s="4"/>
      <c r="N8" s="4"/>
      <c r="O8" s="4"/>
      <c r="P8" s="4"/>
      <c r="Q8" s="4"/>
      <c r="T8" s="4"/>
    </row>
    <row r="9" spans="11:20" ht="14.25">
      <c r="K9" s="4"/>
      <c r="M9" s="9"/>
      <c r="O9" s="9"/>
      <c r="T9" s="4"/>
    </row>
    <row r="10" spans="11:20" ht="14.25">
      <c r="K10" s="4"/>
      <c r="M10" s="4"/>
      <c r="O10" s="4"/>
      <c r="T10" s="4"/>
    </row>
    <row r="11" spans="11:20" ht="14.25">
      <c r="K11" s="4"/>
      <c r="M11" s="4"/>
      <c r="O11" s="4"/>
      <c r="T11" s="4"/>
    </row>
    <row r="12" spans="11:20" ht="14.25">
      <c r="K12" s="4"/>
      <c r="M12" s="4"/>
      <c r="T12" s="4"/>
    </row>
    <row r="13" ht="14.25">
      <c r="K13" s="4"/>
    </row>
    <row r="14" spans="11:12" ht="14.25">
      <c r="K14" s="4"/>
      <c r="L14" s="3">
        <v>5</v>
      </c>
    </row>
    <row r="15" spans="10:12" ht="14.25">
      <c r="J15" s="3">
        <v>8</v>
      </c>
      <c r="K15" s="10"/>
      <c r="L15" s="4"/>
    </row>
    <row r="16" spans="9:19" ht="14.25">
      <c r="I16" s="3">
        <v>7</v>
      </c>
      <c r="J16" s="4"/>
      <c r="K16" s="5"/>
      <c r="L16" s="4"/>
      <c r="M16" s="6"/>
      <c r="N16" s="4"/>
      <c r="O16" s="4"/>
      <c r="P16" s="4"/>
      <c r="Q16" s="4"/>
      <c r="R16" s="4"/>
      <c r="S16" s="4"/>
    </row>
    <row r="17" spans="10:20" ht="14.25">
      <c r="J17" s="4"/>
      <c r="L17" s="4"/>
      <c r="T17" s="3">
        <v>10</v>
      </c>
    </row>
    <row r="18" spans="10:21" ht="14.25">
      <c r="J18" s="4"/>
      <c r="K18" s="3">
        <v>9</v>
      </c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0:20" ht="14.25">
      <c r="J19" s="4"/>
      <c r="L19" s="4"/>
      <c r="T19" s="4"/>
    </row>
    <row r="20" spans="10:20" ht="14.25">
      <c r="J20" s="4"/>
      <c r="L20" s="4"/>
      <c r="T20" s="4"/>
    </row>
    <row r="21" spans="6:20" ht="14.25">
      <c r="F21" s="3">
        <v>12</v>
      </c>
      <c r="J21" s="4"/>
      <c r="L21" s="4"/>
      <c r="T21" s="7"/>
    </row>
    <row r="22" spans="4:23" ht="14.25">
      <c r="D22" s="3">
        <v>11</v>
      </c>
      <c r="E22" s="4"/>
      <c r="F22" s="4"/>
      <c r="G22" s="4"/>
      <c r="H22" s="4"/>
      <c r="I22" s="4"/>
      <c r="J22" s="4"/>
      <c r="L22" s="4"/>
      <c r="P22" s="3">
        <v>15</v>
      </c>
      <c r="Q22" s="4"/>
      <c r="R22" s="4"/>
      <c r="S22" s="4"/>
      <c r="T22" s="4"/>
      <c r="U22" s="4"/>
      <c r="V22" s="4"/>
      <c r="W22" s="4"/>
    </row>
    <row r="23" spans="6:20" ht="14.25">
      <c r="F23" s="4"/>
      <c r="T23" s="9"/>
    </row>
    <row r="24" spans="2:20" ht="14.25">
      <c r="B24" s="3">
        <v>14</v>
      </c>
      <c r="C24" s="4"/>
      <c r="D24" s="4"/>
      <c r="E24" s="4"/>
      <c r="F24" s="4"/>
      <c r="T24" s="4"/>
    </row>
    <row r="25" spans="6:20" ht="14.25">
      <c r="F25" s="4"/>
      <c r="T25" s="4"/>
    </row>
    <row r="26" spans="6:20" ht="14.25">
      <c r="F26" s="4"/>
      <c r="T26" s="7"/>
    </row>
    <row r="27" spans="6:24" ht="15">
      <c r="F27" s="4"/>
      <c r="O27" s="3">
        <v>16</v>
      </c>
      <c r="P27" s="4"/>
      <c r="Q27" s="4"/>
      <c r="R27" s="4"/>
      <c r="S27" s="4"/>
      <c r="T27" s="4"/>
      <c r="U27" s="4"/>
      <c r="V27" s="4"/>
      <c r="W27" s="4"/>
      <c r="X27" s="4"/>
    </row>
    <row r="28" ht="15">
      <c r="F28" s="4"/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Word.Document.8" shapeId="1901686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AA35"/>
  <sheetViews>
    <sheetView showGridLines="0" zoomScalePageLayoutView="0" workbookViewId="0" topLeftCell="A1">
      <selection activeCell="AK40" sqref="AK40"/>
    </sheetView>
  </sheetViews>
  <sheetFormatPr defaultColWidth="4.125" defaultRowHeight="12.75"/>
  <cols>
    <col min="1" max="25" width="4.125" style="2" customWidth="1"/>
    <col min="26" max="26" width="9.75390625" style="11" customWidth="1"/>
    <col min="27" max="27" width="20.375" style="2" customWidth="1"/>
    <col min="28" max="16384" width="4.125" style="2" customWidth="1"/>
  </cols>
  <sheetData>
    <row r="2" spans="13:27" ht="14.25">
      <c r="M2" s="3">
        <v>1</v>
      </c>
      <c r="Z2" s="12" t="s">
        <v>15</v>
      </c>
      <c r="AA2" s="12" t="s">
        <v>16</v>
      </c>
    </row>
    <row r="3" spans="13:27" ht="15">
      <c r="M3" s="4" t="str">
        <f>IF(Вопросы!M3="в","в","-")</f>
        <v>-</v>
      </c>
      <c r="Z3" s="4" t="s">
        <v>1</v>
      </c>
      <c r="AA3" s="14">
        <f>COUNTIF(M3:M12,"-")</f>
        <v>10</v>
      </c>
    </row>
    <row r="4" spans="13:27" ht="15">
      <c r="M4" s="4" t="str">
        <f>IF(Вопросы!M4="н","н","-")</f>
        <v>-</v>
      </c>
      <c r="O4" s="3">
        <v>2</v>
      </c>
      <c r="T4" s="3">
        <v>13</v>
      </c>
      <c r="Z4" s="4" t="s">
        <v>2</v>
      </c>
      <c r="AA4" s="14">
        <f>COUNTIF(O5:O11,"-")</f>
        <v>7</v>
      </c>
    </row>
    <row r="5" spans="13:27" ht="15">
      <c r="M5" s="7" t="str">
        <f>IF(Вопросы!M5="у","у","-")</f>
        <v>-</v>
      </c>
      <c r="O5" s="4" t="str">
        <f>IF(Вопросы!O5="п","п","-")</f>
        <v>-</v>
      </c>
      <c r="T5" s="4" t="str">
        <f>IF(Вопросы!T5="м","м","-")</f>
        <v>-</v>
      </c>
      <c r="Z5" s="4" t="s">
        <v>3</v>
      </c>
      <c r="AA5" s="14">
        <f>COUNTIF(K8:K16,"-")</f>
        <v>9</v>
      </c>
    </row>
    <row r="6" spans="7:27" ht="15">
      <c r="G6" s="3">
        <v>4</v>
      </c>
      <c r="H6" s="4" t="str">
        <f>IF(Вопросы!H6="ф","ф","-")</f>
        <v>-</v>
      </c>
      <c r="I6" s="4" t="str">
        <f>IF(Вопросы!I6="о","о","-")</f>
        <v>-</v>
      </c>
      <c r="J6" s="4" t="str">
        <f>IF(Вопросы!J6="р","р","-")</f>
        <v>-</v>
      </c>
      <c r="K6" s="4" t="str">
        <f>IF(Вопросы!K6="м","м","-")</f>
        <v>-</v>
      </c>
      <c r="L6" s="4" t="str">
        <f>IF(Вопросы!L6="а","а","-")</f>
        <v>-</v>
      </c>
      <c r="M6" s="4" t="str">
        <f>IF(Вопросы!M6="т","т","-")</f>
        <v>-</v>
      </c>
      <c r="N6" s="5" t="str">
        <f>IF(Вопросы!N6="и","и","-")</f>
        <v>-</v>
      </c>
      <c r="O6" s="4" t="str">
        <f>IF(Вопросы!O6="р","р","-")</f>
        <v>-</v>
      </c>
      <c r="P6" s="6" t="str">
        <f>IF(Вопросы!P6="о","о","-")</f>
        <v>-</v>
      </c>
      <c r="Q6" s="4" t="str">
        <f>IF(Вопросы!Q6="в","в","-")</f>
        <v>-</v>
      </c>
      <c r="R6" s="4" t="str">
        <f>IF(Вопросы!R6="а","а","-")</f>
        <v>-</v>
      </c>
      <c r="S6" s="5" t="str">
        <f>IF(Вопросы!S6="н","н","-")</f>
        <v>-</v>
      </c>
      <c r="T6" s="4" t="str">
        <f>IF(Вопросы!T6="и","и","-")</f>
        <v>-</v>
      </c>
      <c r="U6" s="6" t="str">
        <f>IF(Вопросы!U6="е","е","-")</f>
        <v>-</v>
      </c>
      <c r="Z6" s="4" t="s">
        <v>4</v>
      </c>
      <c r="AA6" s="14">
        <f>COUNTIF(H6:U6,"-")</f>
        <v>14</v>
      </c>
    </row>
    <row r="7" spans="11:27" ht="15">
      <c r="K7" s="3">
        <v>3</v>
      </c>
      <c r="M7" s="8" t="str">
        <f>IF(Вопросы!M7="р","р","-")</f>
        <v>-</v>
      </c>
      <c r="O7" s="7" t="str">
        <f>IF(Вопросы!O7="и","и","-")</f>
        <v>-</v>
      </c>
      <c r="T7" s="4" t="str">
        <f>IF(Вопросы!T7="к","к","-")</f>
        <v>-</v>
      </c>
      <c r="Z7" s="4" t="s">
        <v>5</v>
      </c>
      <c r="AA7" s="14">
        <f>COUNTIF(L15:L22,"-")</f>
        <v>8</v>
      </c>
    </row>
    <row r="8" spans="10:27" ht="15">
      <c r="J8" s="3">
        <v>6</v>
      </c>
      <c r="K8" s="4" t="str">
        <f>IF(Вопросы!K8="в","в","-")</f>
        <v>-</v>
      </c>
      <c r="L8" s="4" t="str">
        <f>IF(Вопросы!L8="н","н","-")</f>
        <v>-</v>
      </c>
      <c r="M8" s="4" t="str">
        <f>IF(Вопросы!M8="е","е","-")</f>
        <v>-</v>
      </c>
      <c r="N8" s="4" t="str">
        <f>IF(Вопросы!N8="ш","ш","-")</f>
        <v>-</v>
      </c>
      <c r="O8" s="4" t="str">
        <f>IF(Вопросы!O8="н","н","-")</f>
        <v>-</v>
      </c>
      <c r="P8" s="4" t="str">
        <f>IF(Вопросы!P8="я","я","-")</f>
        <v>-</v>
      </c>
      <c r="Q8" s="4" t="str">
        <f>IF(Вопросы!Q8="я","я","-")</f>
        <v>-</v>
      </c>
      <c r="T8" s="4" t="str">
        <f>IF(Вопросы!T8="р","р","-")</f>
        <v>-</v>
      </c>
      <c r="Z8" s="4" t="s">
        <v>6</v>
      </c>
      <c r="AA8" s="14">
        <f>COUNTIF(K8:Q8,"-")</f>
        <v>7</v>
      </c>
    </row>
    <row r="9" spans="11:27" ht="15">
      <c r="K9" s="4" t="str">
        <f>IF(Вопросы!K9="и","и","-")</f>
        <v>-</v>
      </c>
      <c r="M9" s="9" t="str">
        <f>IF(Вопросы!M9="н","н","-")</f>
        <v>-</v>
      </c>
      <c r="O9" s="9" t="str">
        <f>IF(Вопросы!O9="т","т","-")</f>
        <v>-</v>
      </c>
      <c r="T9" s="4" t="str">
        <f>IF(Вопросы!T9="о","о","-")</f>
        <v>-</v>
      </c>
      <c r="Z9" s="4" t="s">
        <v>7</v>
      </c>
      <c r="AA9" s="14">
        <f>COUNTIF(J16:S16,"-")</f>
        <v>10</v>
      </c>
    </row>
    <row r="10" spans="11:27" ht="15">
      <c r="K10" s="4" t="str">
        <f>IF(Вопросы!K10="н","н","-")</f>
        <v>-</v>
      </c>
      <c r="M10" s="4" t="str">
        <f>IF(Вопросы!M10="н","н","-")</f>
        <v>-</v>
      </c>
      <c r="O10" s="4" t="str">
        <f>IF(Вопросы!O10="е","е","-")</f>
        <v>-</v>
      </c>
      <c r="T10" s="4" t="str">
        <f>IF(Вопросы!T10="ф","ф","-")</f>
        <v>-</v>
      </c>
      <c r="Z10" s="4" t="s">
        <v>8</v>
      </c>
      <c r="AA10" s="14">
        <f>COUNTIF(J16:J22,"-")</f>
        <v>7</v>
      </c>
    </row>
    <row r="11" spans="11:27" ht="15">
      <c r="K11" s="4" t="str">
        <f>IF(Вопросы!K11="ч","ч","-")</f>
        <v>-</v>
      </c>
      <c r="M11" s="4" t="str">
        <f>IF(Вопросы!M11="я","я","-")</f>
        <v>-</v>
      </c>
      <c r="O11" s="4" t="str">
        <f>IF(Вопросы!O11="р","р","-")</f>
        <v>-</v>
      </c>
      <c r="T11" s="4" t="str">
        <f>IF(Вопросы!T11="о","о","-")</f>
        <v>-</v>
      </c>
      <c r="Z11" s="4" t="s">
        <v>9</v>
      </c>
      <c r="AA11" s="14">
        <f>COUNTIF(L18:U18,"-")</f>
        <v>10</v>
      </c>
    </row>
    <row r="12" spans="11:27" ht="15">
      <c r="K12" s="4" t="str">
        <f>IF(Вопросы!K12="е","е","-")</f>
        <v>-</v>
      </c>
      <c r="M12" s="4" t="str">
        <f>IF(Вопросы!M12="я","я","-")</f>
        <v>-</v>
      </c>
      <c r="T12" s="4" t="str">
        <f>IF(Вопросы!T12="н","н","-")</f>
        <v>-</v>
      </c>
      <c r="Z12" s="4" t="s">
        <v>10</v>
      </c>
      <c r="AA12" s="14">
        <f>COUNTIF(T18:T27,"-")</f>
        <v>10</v>
      </c>
    </row>
    <row r="13" spans="11:27" ht="15">
      <c r="K13" s="4" t="str">
        <f>IF(Вопросы!K13="с","с","-")</f>
        <v>-</v>
      </c>
      <c r="Z13" s="4" t="s">
        <v>11</v>
      </c>
      <c r="AA13" s="14">
        <f>COUNTIF(E22:J22,"-")</f>
        <v>6</v>
      </c>
    </row>
    <row r="14" spans="11:27" ht="15">
      <c r="K14" s="4" t="str">
        <f>IF(Вопросы!K14="т","т","-")</f>
        <v>-</v>
      </c>
      <c r="L14" s="3">
        <v>5</v>
      </c>
      <c r="Z14" s="4" t="s">
        <v>0</v>
      </c>
      <c r="AA14" s="14">
        <f>COUNTIF(F22:F28,"-")</f>
        <v>7</v>
      </c>
    </row>
    <row r="15" spans="10:27" ht="15">
      <c r="J15" s="3">
        <v>8</v>
      </c>
      <c r="K15" s="10" t="str">
        <f>IF(Вопросы!K15="е","е","-")</f>
        <v>-</v>
      </c>
      <c r="L15" s="4" t="str">
        <f>IF(Вопросы!L15="д","д","-")</f>
        <v>-</v>
      </c>
      <c r="Z15" s="4" t="s">
        <v>12</v>
      </c>
      <c r="AA15" s="15">
        <f>COUNTIF(T5:T12,"-")</f>
        <v>8</v>
      </c>
    </row>
    <row r="16" spans="9:27" ht="15">
      <c r="I16" s="3">
        <v>7</v>
      </c>
      <c r="J16" s="4" t="str">
        <f>IF(Вопросы!J16="п","п","-")</f>
        <v>-</v>
      </c>
      <c r="K16" s="5" t="str">
        <f>IF(Вопросы!K16="р","р","-")</f>
        <v>-</v>
      </c>
      <c r="L16" s="4" t="str">
        <f>IF(Вопросы!L16="и","и","-")</f>
        <v>-</v>
      </c>
      <c r="M16" s="6" t="str">
        <f>IF(Вопросы!M16="к","к","-")</f>
        <v>-</v>
      </c>
      <c r="N16" s="4" t="str">
        <f>IF(Вопросы!N16="л","л","-")</f>
        <v>-</v>
      </c>
      <c r="O16" s="4" t="str">
        <f>IF(Вопросы!O16="а","а","-")</f>
        <v>-</v>
      </c>
      <c r="P16" s="4" t="str">
        <f>IF(Вопросы!P16="д","д","-")</f>
        <v>-</v>
      </c>
      <c r="Q16" s="4" t="str">
        <f>IF(Вопросы!Q16="н","н","-")</f>
        <v>-</v>
      </c>
      <c r="R16" s="4" t="str">
        <f>IF(Вопросы!R16="о","о","-")</f>
        <v>-</v>
      </c>
      <c r="S16" s="4" t="str">
        <f>IF(Вопросы!S16="е","е","-")</f>
        <v>-</v>
      </c>
      <c r="Z16" s="4" t="s">
        <v>13</v>
      </c>
      <c r="AA16" s="14">
        <f>COUNTIF(C24:F24,"-")</f>
        <v>4</v>
      </c>
    </row>
    <row r="17" spans="10:27" ht="15">
      <c r="J17" s="4" t="str">
        <f>IF(Вопросы!J17="л","л","-")</f>
        <v>-</v>
      </c>
      <c r="L17" s="4" t="str">
        <f>IF(Вопросы!L17="с","с","-")</f>
        <v>-</v>
      </c>
      <c r="T17" s="3">
        <v>10</v>
      </c>
      <c r="Z17" s="4" t="s">
        <v>14</v>
      </c>
      <c r="AA17" s="14">
        <f>COUNTIF(Q22:W22,"-")</f>
        <v>7</v>
      </c>
    </row>
    <row r="18" spans="10:27" ht="15">
      <c r="J18" s="4" t="str">
        <f>IF(Вопросы!J18="о","о","-")</f>
        <v>-</v>
      </c>
      <c r="K18" s="3">
        <v>9</v>
      </c>
      <c r="L18" s="4" t="str">
        <f>IF(Вопросы!L18="к","к","-")</f>
        <v>-</v>
      </c>
      <c r="M18" s="4" t="str">
        <f>IF(Вопросы!M18="л","л","-")</f>
        <v>-</v>
      </c>
      <c r="N18" s="4" t="str">
        <f>IF(Вопросы!N18="а","а","-")</f>
        <v>-</v>
      </c>
      <c r="O18" s="4" t="str">
        <f>IF(Вопросы!O18="в","в","-")</f>
        <v>-</v>
      </c>
      <c r="P18" s="4" t="str">
        <f>IF(Вопросы!P18="и","и","-")</f>
        <v>-</v>
      </c>
      <c r="Q18" s="4" t="str">
        <f>IF(Вопросы!Q18="а","а","-")</f>
        <v>-</v>
      </c>
      <c r="R18" s="4" t="str">
        <f>IF(Вопросы!R18="т","т","-")</f>
        <v>-</v>
      </c>
      <c r="S18" s="4" t="str">
        <f>IF(Вопросы!S18="у","у","-")</f>
        <v>-</v>
      </c>
      <c r="T18" s="4" t="str">
        <f>IF(Вопросы!T18="р","р","-")</f>
        <v>-</v>
      </c>
      <c r="U18" s="4" t="str">
        <f>IF(Вопросы!U18="а","а","-")</f>
        <v>-</v>
      </c>
      <c r="Z18" s="16" t="s">
        <v>18</v>
      </c>
      <c r="AA18" s="14">
        <f>COUNTIF(P27:X27,"-")</f>
        <v>9</v>
      </c>
    </row>
    <row r="19" spans="10:20" ht="15">
      <c r="J19" s="4" t="str">
        <f>IF(Вопросы!J19="т","т","-")</f>
        <v>-</v>
      </c>
      <c r="L19" s="4" t="str">
        <f>IF(Вопросы!L19="о","о","-")</f>
        <v>-</v>
      </c>
      <c r="T19" s="4" t="str">
        <f>IF(Вопросы!T19="а","а","-")</f>
        <v>-</v>
      </c>
    </row>
    <row r="20" spans="10:27" ht="15">
      <c r="J20" s="4" t="str">
        <f>IF(Вопросы!J20="т","т","-")</f>
        <v>-</v>
      </c>
      <c r="L20" s="4" t="str">
        <f>IF(Вопросы!L20="в","в","-")</f>
        <v>-</v>
      </c>
      <c r="T20" s="4" t="str">
        <f>IF(Вопросы!T20="с","с","-")</f>
        <v>-</v>
      </c>
      <c r="Z20" s="13"/>
      <c r="AA20" s="13"/>
    </row>
    <row r="21" spans="6:27" ht="15">
      <c r="F21" s="3">
        <v>12</v>
      </c>
      <c r="J21" s="4" t="str">
        <f>IF(Вопросы!J21="е","е","-")</f>
        <v>-</v>
      </c>
      <c r="L21" s="4" t="str">
        <f>IF(Вопросы!L21="о","о","-")</f>
        <v>-</v>
      </c>
      <c r="T21" s="7" t="str">
        <f>IF(Вопросы!T21="ш","ш","-")</f>
        <v>-</v>
      </c>
      <c r="AA21" s="11"/>
    </row>
    <row r="22" spans="4:23" ht="15">
      <c r="D22" s="3">
        <v>11</v>
      </c>
      <c r="E22" s="4" t="str">
        <f>IF(Вопросы!E22="с","с","-")</f>
        <v>-</v>
      </c>
      <c r="F22" s="4" t="str">
        <f>IF(Вопросы!F22="к","к","-")</f>
        <v>-</v>
      </c>
      <c r="G22" s="4" t="str">
        <f>IF(Вопросы!G22="а","а","-")</f>
        <v>-</v>
      </c>
      <c r="H22" s="4" t="str">
        <f>IF(Вопросы!H22="н","н","-")</f>
        <v>-</v>
      </c>
      <c r="I22" s="4" t="str">
        <f>IF(Вопросы!I22="е","е","-")</f>
        <v>-</v>
      </c>
      <c r="J22" s="4" t="str">
        <f>IF(Вопросы!J22="р","р","-")</f>
        <v>-</v>
      </c>
      <c r="L22" s="4" t="str">
        <f>IF(Вопросы!L22="д","д","-")</f>
        <v>-</v>
      </c>
      <c r="P22" s="3">
        <v>15</v>
      </c>
      <c r="Q22" s="4" t="str">
        <f>IF(Вопросы!Q22="с","с","-")</f>
        <v>-</v>
      </c>
      <c r="R22" s="4" t="str">
        <f>IF(Вопросы!R22="т","т","-")</f>
        <v>-</v>
      </c>
      <c r="S22" s="4" t="str">
        <f>IF(Вопросы!S22="р","р","-")</f>
        <v>-</v>
      </c>
      <c r="T22" s="4" t="str">
        <f>IF(Вопросы!T22="и","и","-")</f>
        <v>-</v>
      </c>
      <c r="U22" s="4" t="str">
        <f>IF(Вопросы!U22="м","м","-")</f>
        <v>-</v>
      </c>
      <c r="V22" s="4" t="str">
        <f>IF(Вопросы!V22="е","е","-")</f>
        <v>-</v>
      </c>
      <c r="W22" s="4" t="str">
        <f>IF(Вопросы!W22="р","р","-")</f>
        <v>-</v>
      </c>
    </row>
    <row r="23" spans="6:20" ht="15">
      <c r="F23" s="4" t="str">
        <f>IF(Вопросы!F23="о","о","-")</f>
        <v>-</v>
      </c>
      <c r="T23" s="9" t="str">
        <f>IF(Вопросы!T23="р","р","-")</f>
        <v>-</v>
      </c>
    </row>
    <row r="24" spans="2:20" ht="15">
      <c r="B24" s="3">
        <v>14</v>
      </c>
      <c r="C24" s="4" t="str">
        <f>IF(Вопросы!C24="ф","ф","-")</f>
        <v>-</v>
      </c>
      <c r="D24" s="4" t="str">
        <f>IF(Вопросы!D24="а","а","-")</f>
        <v>-</v>
      </c>
      <c r="E24" s="4" t="str">
        <f>IF(Вопросы!E24="й","й","-")</f>
        <v>-</v>
      </c>
      <c r="F24" s="4" t="str">
        <f>IF(Вопросы!F24="л","л","-")</f>
        <v>-</v>
      </c>
      <c r="T24" s="4" t="str">
        <f>IF(Вопросы!T24="е","е","-")</f>
        <v>-</v>
      </c>
    </row>
    <row r="25" spans="6:20" ht="15">
      <c r="F25" s="4" t="str">
        <f>IF(Вопросы!F25="о","о","-")</f>
        <v>-</v>
      </c>
      <c r="T25" s="4" t="str">
        <f>IF(Вопросы!T25="н","н","-")</f>
        <v>-</v>
      </c>
    </row>
    <row r="26" spans="6:20" ht="15">
      <c r="F26" s="4" t="str">
        <f>IF(Вопросы!F26="н","н","-")</f>
        <v>-</v>
      </c>
      <c r="T26" s="7" t="str">
        <f>IF(Вопросы!T26="и","и","-")</f>
        <v>-</v>
      </c>
    </row>
    <row r="27" spans="6:24" ht="15">
      <c r="F27" s="4" t="str">
        <f>IF(Вопросы!F27="к","к","-")</f>
        <v>-</v>
      </c>
      <c r="O27" s="3">
        <v>16</v>
      </c>
      <c r="P27" s="4" t="str">
        <f>IF(Вопросы!P27="п","п","-")</f>
        <v>-</v>
      </c>
      <c r="Q27" s="4" t="str">
        <f>IF(Вопросы!Q27="р","р","-")</f>
        <v>-</v>
      </c>
      <c r="R27" s="4" t="str">
        <f>IF(Вопросы!R27="о","о","-")</f>
        <v>-</v>
      </c>
      <c r="S27" s="4" t="str">
        <f>IF(Вопросы!S27="ц","ц","-")</f>
        <v>-</v>
      </c>
      <c r="T27" s="4" t="str">
        <f>IF(Вопросы!T27="е","е","-")</f>
        <v>-</v>
      </c>
      <c r="U27" s="4" t="str">
        <f>IF(Вопросы!U27="с","с","-")</f>
        <v>-</v>
      </c>
      <c r="V27" s="4" t="str">
        <f>IF(Вопросы!V27="с","с","-")</f>
        <v>-</v>
      </c>
      <c r="W27" s="4" t="str">
        <f>IF(Вопросы!W27="о","о","-")</f>
        <v>-</v>
      </c>
      <c r="X27" s="4" t="str">
        <f>IF(Вопросы!X27="р","р","-")</f>
        <v>-</v>
      </c>
    </row>
    <row r="28" spans="6:27" ht="15">
      <c r="F28" s="4" t="str">
        <f>IF(Вопросы!F28="и","и","-")</f>
        <v>-</v>
      </c>
      <c r="Z28" s="17" t="s">
        <v>17</v>
      </c>
      <c r="AA28" s="17"/>
    </row>
    <row r="29" spans="26:27" ht="26.25">
      <c r="Z29" s="18">
        <f>COUNTIF(AA3:AA17,"0")</f>
        <v>0</v>
      </c>
      <c r="AA29" s="19"/>
    </row>
    <row r="31" spans="26:27" ht="15">
      <c r="Z31" s="20"/>
      <c r="AA31" s="21"/>
    </row>
    <row r="32" spans="26:27" ht="15" customHeight="1">
      <c r="Z32" s="22">
        <f>IF(Z29&gt;=13,5,IF(Z29&gt;=11,4,IF(Z29&gt;=9,3,2)))</f>
        <v>2</v>
      </c>
      <c r="AA32" s="22"/>
    </row>
    <row r="33" spans="26:27" ht="15" customHeight="1">
      <c r="Z33" s="22"/>
      <c r="AA33" s="22"/>
    </row>
    <row r="34" spans="26:27" ht="15" customHeight="1">
      <c r="Z34" s="22"/>
      <c r="AA34" s="22"/>
    </row>
    <row r="35" spans="26:27" ht="15" customHeight="1">
      <c r="Z35" s="22"/>
      <c r="AA35" s="22"/>
    </row>
  </sheetData>
  <sheetProtection/>
  <mergeCells count="4">
    <mergeCell ref="Z28:AA28"/>
    <mergeCell ref="Z29:AA29"/>
    <mergeCell ref="Z31:AA31"/>
    <mergeCell ref="Z32:AA35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Хозяин</cp:lastModifiedBy>
  <dcterms:created xsi:type="dcterms:W3CDTF">2012-09-19T07:47:28Z</dcterms:created>
  <dcterms:modified xsi:type="dcterms:W3CDTF">2012-10-18T15:52:02Z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